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c7771578c4e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정비형 요약" sheetId="1" r:id="R902f46356dc949e7"/>
    <x:sheet xmlns:r="http://schemas.openxmlformats.org/officeDocument/2006/relationships" name="정비형 산출" sheetId="2" r:id="R9d8bc56da3b44c23"/>
    <x:sheet xmlns:r="http://schemas.openxmlformats.org/officeDocument/2006/relationships" name="연계형 요약" sheetId="3" r:id="R867c3a1394c64aee"/>
    <x:sheet xmlns:r="http://schemas.openxmlformats.org/officeDocument/2006/relationships" name="연계형 산출" sheetId="4" r:id="Rf3746d3d862a4e0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(#,##0);&quot;-&quot;"/>
    <x:numFmt numFmtId="201" formatCode="0.0%"/>
    <x:numFmt numFmtId="202" formatCode="0.0"/>
  </x:numFmts>
  <x:fonts count="5">
    <x:font>
      <x:sz val="11"/>
      <x:name val="Carlito"/>
    </x:font>
    <x:font>
      <x:sz val="11"/>
      <x:name val="Noto Sans CJK KR"/>
    </x:font>
    <x:font>
      <x:b/>
      <x:sz val="16"/>
      <x:name val="Noto Sans CJK KR"/>
    </x:font>
    <x:font>
      <x:b/>
      <x:sz val="11"/>
      <x:color rgb="FFFFFFFF"/>
      <x:name val="Noto Sans CJK KR"/>
    </x:font>
    <x:font>
      <x:sz val="11"/>
      <x:color rgb="FF185ABC"/>
      <x:name val="Noto Sans CJK KR"/>
    </x:font>
  </x:fonts>
  <x:fills count="4">
    <x:fill>
      <x:patternFill patternType="none"/>
    </x:fill>
    <x:fill>
      <x:patternFill patternType="gray125"/>
    </x:fill>
    <x:fill>
      <x:patternFill patternType="solid">
        <x:fgColor rgb="FF17364D"/>
      </x:patternFill>
    </x:fill>
    <x:fill>
      <x:patternFill patternType="solid">
        <x:fgColor rgb="FFFFF2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202" fontId="4" fillId="3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B42318"/>
      </x:font>
      <x:fill>
        <x:patternFill patternType="solid">
          <x:bgColor rgb="FFFDE9E7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ce9abe891b4f12" /><Relationship Type="http://schemas.openxmlformats.org/officeDocument/2006/relationships/theme" Target="/xl/theme/theme1.xml" Id="R24cd055395b7439a" /><Relationship Type="http://schemas.openxmlformats.org/officeDocument/2006/relationships/sharedStrings" Target="/xl/sharedStrings.xml" Id="R7f8ece6ca94b404e" /><Relationship Type="http://schemas.openxmlformats.org/officeDocument/2006/relationships/worksheet" Target="/xl/worksheets/sheet1.xml" Id="R902f46356dc949e7" /><Relationship Type="http://schemas.openxmlformats.org/officeDocument/2006/relationships/worksheet" Target="/xl/worksheets/sheet2.xml" Id="R9d8bc56da3b44c23" /><Relationship Type="http://schemas.openxmlformats.org/officeDocument/2006/relationships/worksheet" Target="/xl/worksheets/sheet3.xml" Id="R867c3a1394c64aee" /><Relationship Type="http://schemas.openxmlformats.org/officeDocument/2006/relationships/worksheet" Target="/xl/worksheets/sheet4.xml" Id="Rf3746d3d862a4e0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64D"/>
  </x:sheetPr>
  <x:sheetViews>
    <x:sheetView showGridLines="0" workbookViewId="0"/>
  </x:sheetViews>
  <x:sheetFormatPr defaultRowHeight="15"/>
  <x:cols>
    <x:col min="1" max="1" width="4" hidden="0" customWidth="1"/>
    <x:col min="2" max="2" width="33" hidden="0" customWidth="1"/>
    <x:col min="3" max="3" width="20" hidden="0" customWidth="1"/>
    <x:col min="4" max="4" width="4" hidden="0" customWidth="1"/>
    <x:col min="5" max="5" width="8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제조 AI 문서와 현장 업무지원 계산 예시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 t="str">
        <x:v>A 문서 데이터 정비형 / 단위 원 / 가상 금액</x:v>
      </x:c>
      <x:c r="C3" s="2"/>
      <x:c r="D3" s="2"/>
      <x:c r="E3" s="2" t="str">
        <x:v>시트별 독립 예시입니다. 통합 시 합산하지 말고 공통 비용을 재산정하세요.</x:v>
      </x:c>
      <x:c r="F3" s="2"/>
      <x:c r="G3" s="2"/>
      <x:c r="H3" s="2"/>
      <x:c r="I3" s="2"/>
      <x:c r="J3" s="2"/>
      <x:c r="K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5" t="str">
        <x:v>계산 결과</x:v>
      </x:c>
      <x:c r="C5" s="5" t="str">
        <x:v>금액</x:v>
      </x:c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2" t="str">
        <x:v>총 공급가액</x:v>
      </x:c>
      <x:c r="C6" s="6" t="n">
        <x:f>'정비형 산출'!G21</x:f>
        <x:v>70600000</x:v>
      </x:c>
      <x:c r="D6" s="2"/>
      <x:c r="E6" s="2" t="str">
        <x:v>산출내역의 수량 × 단가를 합산합니다.</x:v>
      </x:c>
      <x:c r="F6" s="2"/>
      <x:c r="G6" s="2"/>
      <x:c r="H6" s="2"/>
      <x:c r="I6" s="2"/>
      <x:c r="J6" s="2"/>
      <x:c r="K6" s="2"/>
    </x:row>
    <x:row r="7" ht="26" customHeight="1">
      <x:c r="A7" s="2"/>
      <x:c r="B7" s="2" t="str">
        <x:v>인정가정 사업비</x:v>
      </x:c>
      <x:c r="C7" s="6" t="n">
        <x:f>'정비형 산출'!G22</x:f>
        <x:v>70600000</x:v>
      </x:c>
      <x:c r="D7" s="2"/>
      <x:c r="E7" s="2" t="str">
        <x:v>개별공고 확인 후 인정 여부와 실제 비목으로 바꾸세요.</x:v>
      </x:c>
      <x:c r="F7" s="2"/>
      <x:c r="G7" s="2"/>
      <x:c r="H7" s="2"/>
      <x:c r="I7" s="2"/>
      <x:c r="J7" s="2"/>
      <x:c r="K7" s="2"/>
    </x:row>
    <x:row r="8" ht="26" customHeight="1">
      <x:c r="A8" s="2"/>
      <x:c r="B8" s="2" t="str">
        <x:v>제외가정 비용</x:v>
      </x:c>
      <x:c r="C8" s="6" t="n">
        <x:f>'정비형 산출'!G23</x:f>
        <x:v>0</x:v>
      </x:c>
      <x:c r="D8" s="2"/>
      <x:c r="E8" s="2"/>
      <x:c r="F8" s="2"/>
      <x:c r="G8" s="2"/>
      <x:c r="H8" s="2"/>
      <x:c r="I8" s="2"/>
      <x:c r="J8" s="2"/>
      <x:c r="K8" s="2"/>
    </x:row>
    <x:row r="9" ht="26" customHeight="1">
      <x:c r="A9" s="2"/>
      <x:c r="B9" s="2" t="str">
        <x:v>미확인 비용</x:v>
      </x:c>
      <x:c r="C9" s="6" t="n">
        <x:f>'정비형 산출'!G24</x:f>
        <x:v>0</x:v>
      </x:c>
      <x:c r="D9" s="2"/>
      <x:c r="E9" s="2"/>
      <x:c r="F9" s="2"/>
      <x:c r="G9" s="2"/>
      <x:c r="H9" s="2"/>
      <x:c r="I9" s="2"/>
      <x:c r="J9" s="2"/>
      <x:c r="K9" s="2"/>
    </x:row>
    <x:row r="10" ht="26" customHeight="1">
      <x:c r="A10" s="2"/>
      <x:c r="B10" s="2" t="str">
        <x:v>계산 전 확인</x:v>
      </x:c>
      <x:c r="C10" s="6" t="str">
        <x:f>IF(OR(COUNT(C25:C30)&lt;6,C25&lt;0,C25&gt;1,C26&lt;0,C27&lt;0,C28&lt;0,C29&lt;0,C30&lt;0,C30&gt;1,COUNT(C6:C9)&lt;4,COUNTIFS('정비형 산출'!H7:H18,"인정가정")+COUNTIFS('정비형 산출'!H7:H18,"제외가정")+COUNTIFS('정비형 산출'!H7:H18,"미확인")&lt;&gt;12),"입력 확인",IF(COUNTIFS('정비형 산출'!H7:H18,"미확인")&gt;0,"미확인 비용 확인","가정 계산"))</x:f>
        <x:v>가정 계산</x:v>
      </x:c>
      <x:c r="D10" s="2"/>
      <x:c r="E10" s="2" t="str">
        <x:v>미확인 항목 또는 잘못된 입력이 있으면 지원금 계산을 중단합니다.</x:v>
      </x:c>
      <x:c r="F10" s="2"/>
      <x:c r="G10" s="2"/>
      <x:c r="H10" s="2"/>
      <x:c r="I10" s="2"/>
      <x:c r="J10" s="2"/>
      <x:c r="K10" s="2"/>
    </x:row>
    <x:row r="11" ht="26" customHeight="1">
      <x:c r="A11" s="2"/>
      <x:c r="B11" s="2" t="str">
        <x:v>지원금 가정</x:v>
      </x:c>
      <x:c r="C11" s="6" t="n">
        <x:f>IF(C10="가정 계산",MIN(C7*C25,C26,C27),NA())</x:f>
        <x:v>35300000</x:v>
      </x:c>
      <x:c r="D11" s="2"/>
      <x:c r="E11" s="2" t="str">
        <x:v>인정가정액 × 비율, 회당 한도, 누적 잔여한도 중 최솟값</x:v>
      </x:c>
      <x:c r="F11" s="2"/>
      <x:c r="G11" s="2"/>
      <x:c r="H11" s="2"/>
      <x:c r="I11" s="2"/>
      <x:c r="J11" s="2"/>
      <x:c r="K11" s="2"/>
    </x:row>
    <x:row r="12" ht="26" customHeight="1">
      <x:c r="A12" s="2"/>
      <x:c r="B12" s="2" t="str">
        <x:v>인정 사업비의 기업부담</x:v>
      </x:c>
      <x:c r="C12" s="6" t="n">
        <x:f>C7-C11</x:f>
        <x:v>35300000</x:v>
      </x:c>
      <x:c r="D12" s="2"/>
      <x:c r="E12" s="2"/>
      <x:c r="F12" s="2"/>
      <x:c r="G12" s="2"/>
      <x:c r="H12" s="2"/>
      <x:c r="I12" s="2"/>
      <x:c r="J12" s="2"/>
      <x:c r="K12" s="2"/>
    </x:row>
    <x:row r="13" ht="26" customHeight="1">
      <x:c r="A13" s="2"/>
      <x:c r="B13" s="2" t="str">
        <x:v>구축 부가세 가정</x:v>
      </x:c>
      <x:c r="C13" s="6" t="n">
        <x:f>'정비형 산출'!G25</x:f>
        <x:v>7060000</x:v>
      </x:c>
      <x:c r="D13" s="2"/>
      <x:c r="E13" s="2"/>
      <x:c r="F13" s="2"/>
      <x:c r="G13" s="2"/>
      <x:c r="H13" s="2"/>
      <x:c r="I13" s="2"/>
      <x:c r="J13" s="2"/>
      <x:c r="K13" s="2"/>
    </x:row>
    <x:row r="14" ht="26" customHeight="1">
      <x:c r="A14" s="2"/>
      <x:c r="B14" s="2" t="str">
        <x:v>구축 기업 준비액</x:v>
      </x:c>
      <x:c r="C14" s="6" t="n">
        <x:f>C12+C8+C13</x:f>
        <x:v>42360000</x:v>
      </x:c>
      <x:c r="D14" s="2"/>
      <x:c r="E14" s="2" t="str">
        <x:v>지원금 차감 후 기업 몫입니다. 선지급 자금 일정은 별도입니다.</x:v>
      </x:c>
      <x:c r="F14" s="2"/>
      <x:c r="G14" s="2"/>
      <x:c r="H14" s="2"/>
      <x:c r="I14" s="2"/>
      <x:c r="J14" s="2"/>
      <x:c r="K14" s="2"/>
    </x:row>
    <x:row r="15" ht="26" customHeight="1">
      <x:c r="A15" s="2"/>
      <x:c r="B15" s="2" t="str">
        <x:v>운영 기간 별도 비용</x:v>
      </x:c>
      <x:c r="C15" s="6" t="n">
        <x:f>C28*C29*(1+C30)</x:f>
        <x:v>6600000.000000001</x:v>
      </x:c>
      <x:c r="D15" s="2"/>
      <x:c r="E15" s="2" t="str">
        <x:v>구축비와 중복되지 않는 사업 종료 후 운영비 가정</x:v>
      </x:c>
      <x:c r="F15" s="2"/>
      <x:c r="G15" s="2"/>
      <x:c r="H15" s="2"/>
      <x:c r="I15" s="2"/>
      <x:c r="J15" s="2"/>
      <x:c r="K15" s="2"/>
    </x:row>
    <x:row r="16" ht="26" customHeight="1">
      <x:c r="A16" s="2"/>
      <x:c r="B16" s="2" t="str">
        <x:v>구축+운영 준비액</x:v>
      </x:c>
      <x:c r="C16" s="6" t="n">
        <x:f>C14+C15</x:f>
        <x:v>48960000</x:v>
      </x:c>
      <x:c r="D16" s="2"/>
      <x:c r="E16" s="2" t="str">
        <x:v>부가세 환급 전 준비액입니다. 환급·현금/현물은 개별 확인합니다.</x:v>
      </x:c>
      <x:c r="F16" s="2"/>
      <x:c r="G16" s="2"/>
      <x:c r="H16" s="2"/>
      <x:c r="I16" s="2"/>
      <x:c r="J16" s="2"/>
      <x:c r="K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26" customHeight="1">
      <x:c r="A20" s="2"/>
      <x:c r="B20" s="5" t="str">
        <x:v>사용 순서</x:v>
      </x:c>
      <x:c r="C20" s="5"/>
      <x:c r="D20" s="2"/>
      <x:c r="E20" s="2"/>
      <x:c r="F20" s="2"/>
      <x:c r="G20" s="2"/>
      <x:c r="H20" s="2"/>
      <x:c r="I20" s="2"/>
      <x:c r="J20" s="2"/>
      <x:c r="K20" s="2"/>
    </x:row>
    <x:row r="21" ht="26" customHeight="1">
      <x:c r="A21" s="2"/>
      <x:c r="B21" s="2" t="str">
        <x:v>1 산출내역 수정</x:v>
      </x:c>
      <x:c r="C21" s="2"/>
      <x:c r="D21" s="2"/>
      <x:c r="E21" s="2" t="str">
        <x:v>대상 공정·기능·수량·투입·단가와 증빙을 수정</x:v>
      </x:c>
      <x:c r="F21" s="2"/>
      <x:c r="G21" s="2"/>
      <x:c r="H21" s="2"/>
      <x:c r="I21" s="2"/>
      <x:c r="J21" s="2"/>
      <x:c r="K21" s="2"/>
    </x:row>
    <x:row r="22" ht="26" customHeight="1">
      <x:c r="A22" s="2"/>
      <x:c r="B22" s="2" t="str">
        <x:v>2 공고 조건 확인</x:v>
      </x:c>
      <x:c r="C22" s="2"/>
      <x:c r="D22" s="2"/>
      <x:c r="E22" s="2" t="str">
        <x:v>비목·인정 여부·지원비율·한도·세금 처리 확인</x:v>
      </x:c>
      <x:c r="F22" s="2"/>
      <x:c r="G22" s="2"/>
      <x:c r="H22" s="2"/>
      <x:c r="I22" s="2"/>
      <x:c r="J22" s="2"/>
      <x:c r="K22" s="2"/>
    </x:row>
    <x:row r="23" ht="26" customHeight="1">
      <x:c r="A23" s="2"/>
      <x:c r="B23" s="2" t="str">
        <x:v>3 결과와 견적 대조</x:v>
      </x:c>
      <x:c r="C23" s="2"/>
      <x:c r="D23" s="2"/>
      <x:c r="E23" s="2" t="str">
        <x:v>가정 계산은 지원 확정 또는 공식 제출액이 아닙니다.</x:v>
      </x:c>
      <x:c r="F23" s="2"/>
      <x:c r="G23" s="2"/>
      <x:c r="H23" s="2"/>
      <x:c r="I23" s="2"/>
      <x:c r="J23" s="2"/>
      <x:c r="K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6" customHeight="1">
      <x:c r="A25" s="2"/>
      <x:c r="B25" s="2" t="str">
        <x:v>지원비율</x:v>
      </x:c>
      <x:c r="C25" s="10" t="n">
        <x:v>0.5</x:v>
      </x:c>
      <x:c r="D25" s="2"/>
      <x:c r="E25" s="2" t="str">
        <x:v>계산용 50% 가정. 실제 비율·비목은 개별공고 확인</x:v>
      </x:c>
      <x:c r="F25" s="2"/>
      <x:c r="G25" s="2"/>
      <x:c r="H25" s="2"/>
      <x:c r="I25" s="2"/>
      <x:c r="J25" s="2"/>
      <x:c r="K25" s="2"/>
    </x:row>
    <x:row r="26" ht="26" customHeight="1">
      <x:c r="A26" s="2"/>
      <x:c r="B26" s="2" t="str">
        <x:v>회당 지원한도</x:v>
      </x:c>
      <x:c r="C26" s="9" t="n">
        <x:v>200000000</x:v>
      </x:c>
      <x:c r="D26" s="2"/>
      <x:c r="E26" s="2" t="str">
        <x:v>계산용 한도 가정. 선택 공고의 실제 한도로 변경</x:v>
      </x:c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누적 잔여 지원한도</x:v>
      </x:c>
      <x:c r="C27" s="9" t="n">
        <x:v>200000000</x:v>
      </x:c>
      <x:c r="D27" s="2"/>
      <x:c r="E27" s="2" t="str">
        <x:v>과거 수혜 차감 후 입력. 누적제한 없으면 회당 한도 입력</x:v>
      </x:c>
      <x:c r="F27" s="2"/>
      <x:c r="G27" s="2"/>
      <x:c r="H27" s="2"/>
      <x:c r="I27" s="2"/>
      <x:c r="J27" s="2"/>
      <x:c r="K27" s="2"/>
    </x:row>
    <x:row r="28" ht="26" customHeight="1">
      <x:c r="A28" s="2"/>
      <x:c r="B28" s="2" t="str">
        <x:v>월 운영 공급가액</x:v>
      </x:c>
      <x:c r="C28" s="9" t="n">
        <x:v>500000</x:v>
      </x:c>
      <x:c r="D28" s="2"/>
      <x:c r="E28" s="2" t="str">
        <x:v>설명용 가정. 호스팅·AI 호출·유지보수 견적으로 대체</x:v>
      </x:c>
      <x:c r="F28" s="2"/>
      <x:c r="G28" s="2"/>
      <x:c r="H28" s="2"/>
      <x:c r="I28" s="2"/>
      <x:c r="J28" s="2"/>
      <x:c r="K28" s="2"/>
    </x:row>
    <x:row r="29" ht="26" customHeight="1">
      <x:c r="A29" s="2"/>
      <x:c r="B29" s="2" t="str">
        <x:v>운영 개월 수</x:v>
      </x:c>
      <x:c r="C29" s="9" t="n">
        <x:v>12</x:v>
      </x:c>
      <x:c r="D29" s="2"/>
      <x:c r="E29" s="2" t="str">
        <x:v>사업 종료 후 별도 계획 기간</x:v>
      </x:c>
      <x:c r="F29" s="2"/>
      <x:c r="G29" s="2"/>
      <x:c r="H29" s="2"/>
      <x:c r="I29" s="2"/>
      <x:c r="J29" s="2"/>
      <x:c r="K29" s="2"/>
    </x:row>
    <x:row r="30" ht="26" customHeight="1">
      <x:c r="A30" s="2"/>
      <x:c r="B30" s="2" t="str">
        <x:v>운영 부가세율</x:v>
      </x:c>
      <x:c r="C30" s="10" t="n">
        <x:v>0.1</x:v>
      </x:c>
      <x:c r="D30" s="2"/>
      <x:c r="E30" s="2" t="str">
        <x:v>전액 과세 가정. 거래별 실제 처리 확인</x:v>
      </x:c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 t="str">
        <x:v>공고 원문</x:v>
      </x:c>
      <x:c r="C32" s="2"/>
      <x:c r="D32" s="2"/>
      <x:c r="E32" s="2" t="str">
        <x:v>https://www.mss.go.kr/site/smba/ex/bbs/View.do?bcIdx=1072138&amp;cbIdx=310</x:v>
      </x:c>
      <x:c r="F32" s="2"/>
      <x:c r="G32" s="2"/>
      <x:c r="H32" s="2"/>
      <x:c r="I32" s="2"/>
      <x:c r="J32" s="2"/>
      <x:c r="K32" s="2"/>
    </x:row>
    <x:row r="33" ht="26" customHeight="1">
      <x:c r="A33" s="2"/>
      <x:c r="B33" s="2" t="str">
        <x:v>근거</x:v>
      </x:c>
      <x:c r="C33" s="2"/>
      <x:c r="D33" s="2"/>
      <x:c r="E33" s="2" t="str">
        <x:v>공고는 지원조건 확인용. 단가·수량·50% 비율은 설명용 가정</x:v>
      </x:c>
      <x:c r="F33" s="2"/>
      <x:c r="G33" s="2"/>
      <x:c r="H33" s="2"/>
      <x:c r="I33" s="2"/>
      <x:c r="J33" s="2"/>
      <x:c r="K33" s="2"/>
    </x:row>
    <x:row r="34" ht="26" customHeight="1">
      <x:c r="A34" s="2"/>
      <x:c r="B34" s="2" t="str">
        <x:v>자료 안내</x:v>
      </x:c>
      <x:c r="C34" s="2"/>
      <x:c r="D34" s="2"/>
      <x:c r="E34" s="2" t="str">
        <x:v>https://pience.net/insights/manufacturing-knowledge-field-history-project-example</x:v>
      </x:c>
      <x:c r="F34" s="2"/>
      <x:c r="G34" s="2"/>
      <x:c r="H34" s="2"/>
      <x:c r="I34" s="2"/>
      <x:c r="J34" s="2"/>
      <x:c r="K34" s="2"/>
    </x:row>
    <x:row r="35" ht="26" customHeight="1">
      <x:c r="A35" s="2"/>
      <x:c r="B35" s="2" t="str">
        <x:v>계산 범위</x:v>
      </x:c>
      <x:c r="C35" s="2"/>
      <x:c r="D35" s="2"/>
      <x:c r="E35" s="2" t="str">
        <x:v>보조금 방식의 단순 사전 계산. 현물·별도 지방비·비목별 제한은 미반영</x:v>
      </x:c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</x:sheetData>
  <x:conditionalFormatting sqref="C10:C10">
    <x:cfRule type="containsText" dxfId="0" priority="1" operator="containsText" text="확인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26C8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" hidden="0" customWidth="1"/>
    <x:col min="2" max="2" width="26" hidden="0" customWidth="1"/>
    <x:col min="3" max="3" width="10" hidden="0" customWidth="1"/>
    <x:col min="4" max="4" width="10" hidden="0" customWidth="1"/>
    <x:col min="5" max="5" width="16" hidden="0" customWidth="1"/>
    <x:col min="6" max="6" width="12" hidden="0" customWidth="1"/>
    <x:col min="7" max="7" width="17" hidden="0" customWidth="1"/>
    <x:col min="8" max="8" width="15" hidden="0" customWidth="1"/>
    <x:col min="9" max="9" width="13" hidden="0" customWidth="1"/>
    <x:col min="10" max="10" width="18" hidden="0" customWidth="1"/>
    <x:col min="11" max="11" width="43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A 문서 데이터 정비형 산출내역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 t="str">
        <x:v>가상 단가 및 인정 가정</x:v>
      </x:c>
      <x:c r="C3" s="2"/>
      <x:c r="D3" s="2"/>
      <x:c r="E3" s="2"/>
      <x:c r="F3" s="2"/>
      <x:c r="G3" s="2" t="str">
        <x:v>실제 사업비 인정 여부는 공식 비목·견적으로 확인</x:v>
      </x:c>
      <x:c r="H3" s="2"/>
      <x:c r="I3" s="2"/>
      <x:c r="J3" s="2"/>
      <x:c r="K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11" t="str">
        <x:v>항목</x:v>
      </x:c>
      <x:c r="C6" s="11" t="str">
        <x:v>단위</x:v>
      </x:c>
      <x:c r="D6" s="11" t="str">
        <x:v>수량</x:v>
      </x:c>
      <x:c r="E6" s="11" t="str">
        <x:v>단가(원)</x:v>
      </x:c>
      <x:c r="F6" s="11" t="str">
        <x:v>횟수·기간</x:v>
      </x:c>
      <x:c r="G6" s="11" t="str">
        <x:v>공급가액</x:v>
      </x:c>
      <x:c r="H6" s="11" t="str">
        <x:v>분류</x:v>
      </x:c>
      <x:c r="I6" s="11" t="str">
        <x:v>부가세율</x:v>
      </x:c>
      <x:c r="J6" s="11" t="str">
        <x:v>부가세</x:v>
      </x:c>
      <x:c r="K6" s="11" t="str">
        <x:v>범위·견적 근거</x:v>
      </x:c>
    </x:row>
    <x:row r="7" ht="26" customHeight="1">
      <x:c r="A7" s="2"/>
      <x:c r="B7" s="2" t="str">
        <x:v>업무 진단·범위</x:v>
      </x:c>
      <x:c r="C7" s="2" t="str">
        <x:v>인일</x:v>
      </x:c>
      <x:c r="D7" s="8" t="n">
        <x:v>8</x:v>
      </x:c>
      <x:c r="E7" s="9" t="n">
        <x:v>600000</x:v>
      </x:c>
      <x:c r="F7" s="12" t="n">
        <x:v>1</x:v>
      </x:c>
      <x:c r="G7" s="6" t="n">
        <x:f>IF(OR(COUNT(D7:F7)&lt;3,MIN(D7:F7)&lt;0),NA(),D7*E7*F7)</x:f>
        <x:v>4800000</x:v>
      </x:c>
      <x:c r="H7" s="8" t="str">
        <x:v>인정가정</x:v>
      </x:c>
      <x:c r="I7" s="10" t="n">
        <x:v>0.1</x:v>
      </x:c>
      <x:c r="J7" s="6" t="n">
        <x:f>IF(OR(NOT(ISNUMBER(I7)),I7&lt;0,I7&gt;1),NA(),ROUND(G7*I7,0))</x:f>
        <x:v>480000</x:v>
      </x:c>
      <x:c r="K7" s="8" t="str">
        <x:v>대상 공정·자료·현황 측정</x:v>
      </x:c>
    </x:row>
    <x:row r="8" ht="26" customHeight="1">
      <x:c r="A8" s="2"/>
      <x:c r="B8" s="2" t="str">
        <x:v>문서 목록·권한 정리</x:v>
      </x:c>
      <x:c r="C8" s="2" t="str">
        <x:v>인일</x:v>
      </x:c>
      <x:c r="D8" s="8" t="n">
        <x:v>12</x:v>
      </x:c>
      <x:c r="E8" s="9" t="n">
        <x:v>600000</x:v>
      </x:c>
      <x:c r="F8" s="12" t="n">
        <x:v>1</x:v>
      </x:c>
      <x:c r="G8" s="6" t="n">
        <x:f>IF(OR(COUNT(D8:F8)&lt;3,MIN(D8:F8)&lt;0),NA(),D8*E8*F8)</x:f>
        <x:v>7200000</x:v>
      </x:c>
      <x:c r="H8" s="8" t="str">
        <x:v>인정가정</x:v>
      </x:c>
      <x:c r="I8" s="10" t="n">
        <x:v>0.1</x:v>
      </x:c>
      <x:c r="J8" s="6" t="n">
        <x:f>IF(OR(NOT(ISNUMBER(I8)),I8&lt;0,I8&gt;1),NA(),ROUND(G8*I8,0))</x:f>
        <x:v>720000</x:v>
      </x:c>
      <x:c r="K8" s="8" t="str">
        <x:v>원본·소유자·읽기 권한·보관</x:v>
      </x:c>
    </x:row>
    <x:row r="9" ht="26" customHeight="1">
      <x:c r="A9" s="2"/>
      <x:c r="B9" s="2" t="str">
        <x:v>OCR·내용·버전 정비</x:v>
      </x:c>
      <x:c r="C9" s="2" t="str">
        <x:v>인일</x:v>
      </x:c>
      <x:c r="D9" s="8" t="n">
        <x:v>16</x:v>
      </x:c>
      <x:c r="E9" s="9" t="n">
        <x:v>600000</x:v>
      </x:c>
      <x:c r="F9" s="12" t="n">
        <x:v>1</x:v>
      </x:c>
      <x:c r="G9" s="6" t="n">
        <x:f>IF(OR(COUNT(D9:F9)&lt;3,MIN(D9:F9)&lt;0),NA(),D9*E9*F9)</x:f>
        <x:v>9600000</x:v>
      </x:c>
      <x:c r="H9" s="8" t="str">
        <x:v>인정가정</x:v>
      </x:c>
      <x:c r="I9" s="10" t="n">
        <x:v>0.1</x:v>
      </x:c>
      <x:c r="J9" s="6" t="n">
        <x:f>IF(OR(NOT(ISNUMBER(I9)),I9&lt;0,I9&gt;1),NA(),ROUND(G9*I9,0))</x:f>
        <x:v>960000</x:v>
      </x:c>
      <x:c r="K9" s="8" t="str">
        <x:v>300건 이내·서식/스캔 품질 사전 확인</x:v>
      </x:c>
    </x:row>
    <x:row r="10" ht="26" customHeight="1">
      <x:c r="A10" s="2"/>
      <x:c r="B10" s="2" t="str">
        <x:v>업무 관계·용어 정의</x:v>
      </x:c>
      <x:c r="C10" s="2" t="str">
        <x:v>인일</x:v>
      </x:c>
      <x:c r="D10" s="8" t="n">
        <x:v>12</x:v>
      </x:c>
      <x:c r="E10" s="9" t="n">
        <x:v>600000</x:v>
      </x:c>
      <x:c r="F10" s="12" t="n">
        <x:v>1</x:v>
      </x:c>
      <x:c r="G10" s="6" t="n">
        <x:f>IF(OR(COUNT(D10:F10)&lt;3,MIN(D10:F10)&lt;0),NA(),D10*E10*F10)</x:f>
        <x:v>7200000</x:v>
      </x:c>
      <x:c r="H10" s="8" t="str">
        <x:v>인정가정</x:v>
      </x:c>
      <x:c r="I10" s="10" t="n">
        <x:v>0.1</x:v>
      </x:c>
      <x:c r="J10" s="6" t="n">
        <x:f>IF(OR(NOT(ISNUMBER(I10)),I10&lt;0,I10&gt;1),NA(),ROUND(G10*I10,0))</x:f>
        <x:v>720000</x:v>
      </x:c>
      <x:c r="K10" s="8" t="str">
        <x:v>품목·공정·설비·문서·용어 관계</x:v>
      </x:c>
    </x:row>
    <x:row r="11" ht="26" customHeight="1">
      <x:c r="A11" s="2"/>
      <x:c r="B11" s="2" t="str">
        <x:v>검색·출처 검증</x:v>
      </x:c>
      <x:c r="C11" s="2" t="str">
        <x:v>인일</x:v>
      </x:c>
      <x:c r="D11" s="8" t="n">
        <x:v>12</x:v>
      </x:c>
      <x:c r="E11" s="9" t="n">
        <x:v>600000</x:v>
      </x:c>
      <x:c r="F11" s="12" t="n">
        <x:v>1</x:v>
      </x:c>
      <x:c r="G11" s="6" t="n">
        <x:f>IF(OR(COUNT(D11:F11)&lt;3,MIN(D11:F11)&lt;0),NA(),D11*E11*F11)</x:f>
        <x:v>7200000</x:v>
      </x:c>
      <x:c r="H11" s="8" t="str">
        <x:v>인정가정</x:v>
      </x:c>
      <x:c r="I11" s="10" t="n">
        <x:v>0.1</x:v>
      </x:c>
      <x:c r="J11" s="6" t="n">
        <x:f>IF(OR(NOT(ISNUMBER(I11)),I11&lt;0,I11&gt;1),NA(),ROUND(G11*I11,0))</x:f>
        <x:v>720000</x:v>
      </x:c>
      <x:c r="K11" s="8" t="str">
        <x:v>메타데이터·유효 버전·출처</x:v>
      </x:c>
    </x:row>
    <x:row r="12" ht="26" customHeight="1">
      <x:c r="A12" s="2"/>
      <x:c r="B12" s="2" t="str">
        <x:v>AI 답변·확인 지원</x:v>
      </x:c>
      <x:c r="C12" s="2" t="str">
        <x:v>인일</x:v>
      </x:c>
      <x:c r="D12" s="8" t="n">
        <x:v>10</x:v>
      </x:c>
      <x:c r="E12" s="9" t="n">
        <x:v>700000</x:v>
      </x:c>
      <x:c r="F12" s="12" t="n">
        <x:v>1</x:v>
      </x:c>
      <x:c r="G12" s="6" t="n">
        <x:f>IF(OR(COUNT(D12:F12)&lt;3,MIN(D12:F12)&lt;0),NA(),D12*E12*F12)</x:f>
        <x:v>7000000</x:v>
      </x:c>
      <x:c r="H12" s="8" t="str">
        <x:v>인정가정</x:v>
      </x:c>
      <x:c r="I12" s="10" t="n">
        <x:v>0.1</x:v>
      </x:c>
      <x:c r="J12" s="6" t="n">
        <x:f>IF(OR(NOT(ISNUMBER(I12)),I12&lt;0,I12&gt;1),NA(),ROUND(G12*I12,0))</x:f>
        <x:v>700000</x:v>
      </x:c>
      <x:c r="K12" s="8" t="str">
        <x:v>근거·미확인·응답 보류·사람 연결</x:v>
      </x:c>
    </x:row>
    <x:row r="13" ht="26" customHeight="1">
      <x:c r="A13" s="2"/>
      <x:c r="B13" s="2" t="str">
        <x:v>질의·검토 화면</x:v>
      </x:c>
      <x:c r="C13" s="2" t="str">
        <x:v>인일</x:v>
      </x:c>
      <x:c r="D13" s="8" t="n">
        <x:v>8</x:v>
      </x:c>
      <x:c r="E13" s="9" t="n">
        <x:v>600000</x:v>
      </x:c>
      <x:c r="F13" s="12" t="n">
        <x:v>1</x:v>
      </x:c>
      <x:c r="G13" s="6" t="n">
        <x:f>IF(OR(COUNT(D13:F13)&lt;3,MIN(D13:F13)&lt;0),NA(),D13*E13*F13)</x:f>
        <x:v>4800000</x:v>
      </x:c>
      <x:c r="H13" s="8" t="str">
        <x:v>인정가정</x:v>
      </x:c>
      <x:c r="I13" s="10" t="n">
        <x:v>0.1</x:v>
      </x:c>
      <x:c r="J13" s="6" t="n">
        <x:f>IF(OR(NOT(ISNUMBER(I13)),I13&lt;0,I13&gt;1),NA(),ROUND(G13*I13,0))</x:f>
        <x:v>480000</x:v>
      </x:c>
      <x:c r="K13" s="8" t="str">
        <x:v>문서 검토·승인 기록</x:v>
      </x:c>
    </x:row>
    <x:row r="14" ht="26" customHeight="1">
      <x:c r="A14" s="2"/>
      <x:c r="B14" s="2" t="str">
        <x:v>평가셋·오답 검증</x:v>
      </x:c>
      <x:c r="C14" s="2" t="str">
        <x:v>인일</x:v>
      </x:c>
      <x:c r="D14" s="8" t="n">
        <x:v>10</x:v>
      </x:c>
      <x:c r="E14" s="9" t="n">
        <x:v>600000</x:v>
      </x:c>
      <x:c r="F14" s="12" t="n">
        <x:v>1</x:v>
      </x:c>
      <x:c r="G14" s="6" t="n">
        <x:f>IF(OR(COUNT(D14:F14)&lt;3,MIN(D14:F14)&lt;0),NA(),D14*E14*F14)</x:f>
        <x:v>6000000</x:v>
      </x:c>
      <x:c r="H14" s="8" t="str">
        <x:v>인정가정</x:v>
      </x:c>
      <x:c r="I14" s="10" t="n">
        <x:v>0.1</x:v>
      </x:c>
      <x:c r="J14" s="6" t="n">
        <x:f>IF(OR(NOT(ISNUMBER(I14)),I14&lt;0,I14&gt;1),NA(),ROUND(G14*I14,0))</x:f>
        <x:v>600000</x:v>
      </x:c>
      <x:c r="K14" s="8" t="str">
        <x:v>질의50개·정답 근거·검토자</x:v>
      </x:c>
    </x:row>
    <x:row r="15" ht="26" customHeight="1">
      <x:c r="A15" s="2"/>
      <x:c r="B15" s="2" t="str">
        <x:v>접근·갱신 관리</x:v>
      </x:c>
      <x:c r="C15" s="2" t="str">
        <x:v>인일</x:v>
      </x:c>
      <x:c r="D15" s="8" t="n">
        <x:v>10</x:v>
      </x:c>
      <x:c r="E15" s="9" t="n">
        <x:v>600000</x:v>
      </x:c>
      <x:c r="F15" s="12" t="n">
        <x:v>1</x:v>
      </x:c>
      <x:c r="G15" s="6" t="n">
        <x:f>IF(OR(COUNT(D15:F15)&lt;3,MIN(D15:F15)&lt;0),NA(),D15*E15*F15)</x:f>
        <x:v>6000000</x:v>
      </x:c>
      <x:c r="H15" s="8" t="str">
        <x:v>인정가정</x:v>
      </x:c>
      <x:c r="I15" s="10" t="n">
        <x:v>0.1</x:v>
      </x:c>
      <x:c r="J15" s="6" t="n">
        <x:f>IF(OR(NOT(ISNUMBER(I15)),I15&lt;0,I15&gt;1),NA(),ROUND(G15*I15,0))</x:f>
        <x:v>600000</x:v>
      </x:c>
      <x:c r="K15" s="8" t="str">
        <x:v>갱신·권한 변경·삭제 반영</x:v>
      </x:c>
    </x:row>
    <x:row r="16" ht="26" customHeight="1">
      <x:c r="A16" s="2"/>
      <x:c r="B16" s="2" t="str">
        <x:v>권한·최신성 시험</x:v>
      </x:c>
      <x:c r="C16" s="2" t="str">
        <x:v>인일</x:v>
      </x:c>
      <x:c r="D16" s="8" t="n">
        <x:v>8</x:v>
      </x:c>
      <x:c r="E16" s="9" t="n">
        <x:v>600000</x:v>
      </x:c>
      <x:c r="F16" s="12" t="n">
        <x:v>1</x:v>
      </x:c>
      <x:c r="G16" s="6" t="n">
        <x:f>IF(OR(COUNT(D16:F16)&lt;3,MIN(D16:F16)&lt;0),NA(),D16*E16*F16)</x:f>
        <x:v>4800000</x:v>
      </x:c>
      <x:c r="H16" s="8" t="str">
        <x:v>인정가정</x:v>
      </x:c>
      <x:c r="I16" s="10" t="n">
        <x:v>0.1</x:v>
      </x:c>
      <x:c r="J16" s="6" t="n">
        <x:f>IF(OR(NOT(ISNUMBER(I16)),I16&lt;0,I16&gt;1),NA(),ROUND(G16*I16,0))</x:f>
        <x:v>480000</x:v>
      </x:c>
      <x:c r="K16" s="8" t="str">
        <x:v>구버전·권한 밖·근거 없음 시험</x:v>
      </x:c>
    </x:row>
    <x:row r="17" ht="26" customHeight="1">
      <x:c r="A17" s="2"/>
      <x:c r="B17" s="2" t="str">
        <x:v>시범·운영 전환</x:v>
      </x:c>
      <x:c r="C17" s="2" t="str">
        <x:v>인일</x:v>
      </x:c>
      <x:c r="D17" s="8" t="n">
        <x:v>6</x:v>
      </x:c>
      <x:c r="E17" s="9" t="n">
        <x:v>600000</x:v>
      </x:c>
      <x:c r="F17" s="12" t="n">
        <x:v>1</x:v>
      </x:c>
      <x:c r="G17" s="6" t="n">
        <x:f>IF(OR(COUNT(D17:F17)&lt;3,MIN(D17:F17)&lt;0),NA(),D17*E17*F17)</x:f>
        <x:v>3600000</x:v>
      </x:c>
      <x:c r="H17" s="8" t="str">
        <x:v>인정가정</x:v>
      </x:c>
      <x:c r="I17" s="10" t="n">
        <x:v>0.1</x:v>
      </x:c>
      <x:c r="J17" s="6" t="n">
        <x:f>IF(OR(NOT(ISNUMBER(I17)),I17&lt;0,I17&gt;1),NA(),ROUND(G17*I17,0))</x:f>
        <x:v>360000</x:v>
      </x:c>
      <x:c r="K17" s="8" t="str">
        <x:v>시범 공정·회수·운영 인수</x:v>
      </x:c>
    </x:row>
    <x:row r="18" ht="26" customHeight="1">
      <x:c r="A18" s="2"/>
      <x:c r="B18" s="2" t="str">
        <x:v>교육·운영 정착</x:v>
      </x:c>
      <x:c r="C18" s="2" t="str">
        <x:v>인일</x:v>
      </x:c>
      <x:c r="D18" s="8" t="n">
        <x:v>4</x:v>
      </x:c>
      <x:c r="E18" s="9" t="n">
        <x:v>600000</x:v>
      </x:c>
      <x:c r="F18" s="12" t="n">
        <x:v>1</x:v>
      </x:c>
      <x:c r="G18" s="6" t="n">
        <x:f>IF(OR(COUNT(D18:F18)&lt;3,MIN(D18:F18)&lt;0),NA(),D18*E18*F18)</x:f>
        <x:v>2400000</x:v>
      </x:c>
      <x:c r="H18" s="8" t="str">
        <x:v>인정가정</x:v>
      </x:c>
      <x:c r="I18" s="10" t="n">
        <x:v>0.1</x:v>
      </x:c>
      <x:c r="J18" s="6" t="n">
        <x:f>IF(OR(NOT(ISNUMBER(I18)),I18&lt;0,I18&gt;1),NA(),ROUND(G18*I18,0))</x:f>
        <x:v>240000</x:v>
      </x:c>
      <x:c r="K18" s="8" t="str">
        <x:v>기준 소유자·현장·관리자</x:v>
      </x:c>
    </x:row>
    <x:row r="19" ht="26" customHeight="1">
      <x:c r="A19" s="2"/>
      <x:c r="B19" s="2"/>
      <x:c r="C19" s="2"/>
      <x:c r="D19" s="2"/>
      <x:c r="E19" s="6"/>
      <x:c r="F19" s="6"/>
      <x:c r="G19" s="6"/>
      <x:c r="H19" s="2"/>
      <x:c r="I19" s="2"/>
      <x:c r="J19" s="2"/>
      <x:c r="K19" s="2"/>
    </x:row>
    <x:row r="20" ht="26" customHeight="1">
      <x:c r="A20" s="2"/>
      <x:c r="B20" s="2"/>
      <x:c r="C20" s="2"/>
      <x:c r="D20" s="2"/>
      <x:c r="E20" s="6"/>
      <x:c r="F20" s="6"/>
      <x:c r="G20" s="6"/>
      <x:c r="H20" s="2"/>
      <x:c r="I20" s="2"/>
      <x:c r="J20" s="2"/>
      <x:c r="K20" s="2"/>
    </x:row>
    <x:row r="21" ht="26" customHeight="1">
      <x:c r="A21" s="2"/>
      <x:c r="B21" s="5" t="str">
        <x:v>총 공급가액</x:v>
      </x:c>
      <x:c r="C21" s="5"/>
      <x:c r="D21" s="5"/>
      <x:c r="E21" s="14"/>
      <x:c r="F21" s="14"/>
      <x:c r="G21" s="14" t="n">
        <x:f>SUM(G7:G18)</x:f>
        <x:v>70600000</x:v>
      </x:c>
      <x:c r="H21" s="2"/>
      <x:c r="I21" s="2"/>
      <x:c r="J21" s="2"/>
      <x:c r="K21" s="2"/>
    </x:row>
    <x:row r="22" ht="26" customHeight="1">
      <x:c r="A22" s="2"/>
      <x:c r="B22" s="2" t="str">
        <x:v>인정가정 사업비</x:v>
      </x:c>
      <x:c r="C22" s="2"/>
      <x:c r="D22" s="2"/>
      <x:c r="E22" s="6"/>
      <x:c r="F22" s="6"/>
      <x:c r="G22" s="6" t="n">
        <x:f>SUMIFS(G7:G18,H7:H18,"인정가정")</x:f>
        <x:v>70600000</x:v>
      </x:c>
      <x:c r="H22" s="2"/>
      <x:c r="I22" s="2"/>
      <x:c r="J22" s="2"/>
      <x:c r="K22" s="2"/>
    </x:row>
    <x:row r="23" ht="26" customHeight="1">
      <x:c r="A23" s="2"/>
      <x:c r="B23" s="2" t="str">
        <x:v>제외가정 비용</x:v>
      </x:c>
      <x:c r="C23" s="2"/>
      <x:c r="D23" s="2"/>
      <x:c r="E23" s="6"/>
      <x:c r="F23" s="6"/>
      <x:c r="G23" s="6" t="n">
        <x:f>SUMIFS(G7:G18,H7:H18,"제외가정")</x:f>
        <x:v>0</x:v>
      </x:c>
      <x:c r="H23" s="2"/>
      <x:c r="I23" s="2"/>
      <x:c r="J23" s="2"/>
      <x:c r="K23" s="2"/>
    </x:row>
    <x:row r="24" ht="26" customHeight="1">
      <x:c r="A24" s="2"/>
      <x:c r="B24" s="2" t="str">
        <x:v>미확인 비용</x:v>
      </x:c>
      <x:c r="C24" s="2"/>
      <x:c r="D24" s="2"/>
      <x:c r="E24" s="6"/>
      <x:c r="F24" s="6"/>
      <x:c r="G24" s="6" t="n">
        <x:f>SUMIFS(G7:G18,H7:H18,"미확인")</x:f>
        <x:v>0</x:v>
      </x:c>
      <x:c r="H24" s="2"/>
      <x:c r="I24" s="2"/>
      <x:c r="J24" s="2"/>
      <x:c r="K24" s="2"/>
    </x:row>
    <x:row r="25" ht="26" customHeight="1">
      <x:c r="A25" s="2"/>
      <x:c r="B25" s="2" t="str">
        <x:v>부가세 합계</x:v>
      </x:c>
      <x:c r="C25" s="2"/>
      <x:c r="D25" s="2"/>
      <x:c r="E25" s="6"/>
      <x:c r="F25" s="6"/>
      <x:c r="G25" s="6" t="n">
        <x:f>SUM(J7:J18)</x:f>
        <x:v>7060000</x:v>
      </x:c>
      <x:c r="H25" s="2"/>
      <x:c r="I25" s="2"/>
      <x:c r="J25" s="2"/>
      <x:c r="K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인일 = 1명 × 1일</x:v>
      </x:c>
      <x:c r="C27" s="2"/>
      <x:c r="D27" s="2"/>
      <x:c r="E27" s="2"/>
      <x:c r="F27" s="2"/>
      <x:c r="G27" s="2" t="str">
        <x:v>소프트웨어는 공고의 산정 방식과 상세 견적 근거로 대체</x:v>
      </x:c>
      <x:c r="H27" s="2"/>
      <x:c r="I27" s="2"/>
      <x:c r="J27" s="2"/>
      <x:c r="K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</x:sheetData>
  <x:dataValidations count="1">
    <x:dataValidation type="list" sqref="H7:H18">
      <x:formula1>"인정가정,제외가정,미확인"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7364D"/>
  </x:sheetPr>
  <x:sheetViews>
    <x:sheetView showGridLines="0" workbookViewId="0"/>
  </x:sheetViews>
  <x:sheetFormatPr defaultRowHeight="15"/>
  <x:cols>
    <x:col min="1" max="1" width="4" hidden="0" customWidth="1"/>
    <x:col min="2" max="2" width="33" hidden="0" customWidth="1"/>
    <x:col min="3" max="3" width="20" hidden="0" customWidth="1"/>
    <x:col min="4" max="4" width="4" hidden="0" customWidth="1"/>
    <x:col min="5" max="5" width="8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제조 AI 문서와 현장 업무지원 계산 예시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 t="str">
        <x:v>B 기존 ERP MES 연계형 / 단위 원 / 가상 금액</x:v>
      </x:c>
      <x:c r="C3" s="2"/>
      <x:c r="D3" s="2"/>
      <x:c r="E3" s="2" t="str">
        <x:v>시트별 독립 예시입니다. 통합 시 합산하지 말고 공통 비용을 재산정하세요.</x:v>
      </x:c>
      <x:c r="F3" s="2"/>
      <x:c r="G3" s="2"/>
      <x:c r="H3" s="2"/>
      <x:c r="I3" s="2"/>
      <x:c r="J3" s="2"/>
      <x:c r="K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5" t="str">
        <x:v>계산 결과</x:v>
      </x:c>
      <x:c r="C5" s="5" t="str">
        <x:v>금액</x:v>
      </x:c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2" t="str">
        <x:v>총 공급가액</x:v>
      </x:c>
      <x:c r="C6" s="6" t="n">
        <x:f>'연계형 산출'!G21</x:f>
        <x:v>84600000</x:v>
      </x:c>
      <x:c r="D6" s="2"/>
      <x:c r="E6" s="2" t="str">
        <x:v>산출내역의 수량 × 단가를 합산합니다.</x:v>
      </x:c>
      <x:c r="F6" s="2"/>
      <x:c r="G6" s="2"/>
      <x:c r="H6" s="2"/>
      <x:c r="I6" s="2"/>
      <x:c r="J6" s="2"/>
      <x:c r="K6" s="2"/>
    </x:row>
    <x:row r="7" ht="26" customHeight="1">
      <x:c r="A7" s="2"/>
      <x:c r="B7" s="2" t="str">
        <x:v>인정가정 사업비</x:v>
      </x:c>
      <x:c r="C7" s="6" t="n">
        <x:f>'연계형 산출'!G22</x:f>
        <x:v>84600000</x:v>
      </x:c>
      <x:c r="D7" s="2"/>
      <x:c r="E7" s="2" t="str">
        <x:v>개별공고 확인 후 인정 여부와 실제 비목으로 바꾸세요.</x:v>
      </x:c>
      <x:c r="F7" s="2"/>
      <x:c r="G7" s="2"/>
      <x:c r="H7" s="2"/>
      <x:c r="I7" s="2"/>
      <x:c r="J7" s="2"/>
      <x:c r="K7" s="2"/>
    </x:row>
    <x:row r="8" ht="26" customHeight="1">
      <x:c r="A8" s="2"/>
      <x:c r="B8" s="2" t="str">
        <x:v>제외가정 비용</x:v>
      </x:c>
      <x:c r="C8" s="6" t="n">
        <x:f>'연계형 산출'!G23</x:f>
        <x:v>0</x:v>
      </x:c>
      <x:c r="D8" s="2"/>
      <x:c r="E8" s="2"/>
      <x:c r="F8" s="2"/>
      <x:c r="G8" s="2"/>
      <x:c r="H8" s="2"/>
      <x:c r="I8" s="2"/>
      <x:c r="J8" s="2"/>
      <x:c r="K8" s="2"/>
    </x:row>
    <x:row r="9" ht="26" customHeight="1">
      <x:c r="A9" s="2"/>
      <x:c r="B9" s="2" t="str">
        <x:v>미확인 비용</x:v>
      </x:c>
      <x:c r="C9" s="6" t="n">
        <x:f>'연계형 산출'!G24</x:f>
        <x:v>0</x:v>
      </x:c>
      <x:c r="D9" s="2"/>
      <x:c r="E9" s="2"/>
      <x:c r="F9" s="2"/>
      <x:c r="G9" s="2"/>
      <x:c r="H9" s="2"/>
      <x:c r="I9" s="2"/>
      <x:c r="J9" s="2"/>
      <x:c r="K9" s="2"/>
    </x:row>
    <x:row r="10" ht="26" customHeight="1">
      <x:c r="A10" s="2"/>
      <x:c r="B10" s="2" t="str">
        <x:v>계산 전 확인</x:v>
      </x:c>
      <x:c r="C10" s="6" t="str">
        <x:f>IF(OR(COUNT(C25:C30)&lt;6,C25&lt;0,C25&gt;1,C26&lt;0,C27&lt;0,C28&lt;0,C29&lt;0,C30&lt;0,C30&gt;1,COUNT(C6:C9)&lt;4,COUNTIFS('연계형 산출'!H7:H18,"인정가정")+COUNTIFS('연계형 산출'!H7:H18,"제외가정")+COUNTIFS('연계형 산출'!H7:H18,"미확인")&lt;&gt;12),"입력 확인",IF(COUNTIFS('연계형 산출'!H7:H18,"미확인")&gt;0,"미확인 비용 확인","가정 계산"))</x:f>
        <x:v>가정 계산</x:v>
      </x:c>
      <x:c r="D10" s="2"/>
      <x:c r="E10" s="2" t="str">
        <x:v>미확인 항목 또는 잘못된 입력이 있으면 지원금 계산을 중단합니다.</x:v>
      </x:c>
      <x:c r="F10" s="2"/>
      <x:c r="G10" s="2"/>
      <x:c r="H10" s="2"/>
      <x:c r="I10" s="2"/>
      <x:c r="J10" s="2"/>
      <x:c r="K10" s="2"/>
    </x:row>
    <x:row r="11" ht="26" customHeight="1">
      <x:c r="A11" s="2"/>
      <x:c r="B11" s="2" t="str">
        <x:v>지원금 가정</x:v>
      </x:c>
      <x:c r="C11" s="6" t="n">
        <x:f>IF(C10="가정 계산",MIN(C7*C25,C26,C27),NA())</x:f>
        <x:v>42300000</x:v>
      </x:c>
      <x:c r="D11" s="2"/>
      <x:c r="E11" s="2" t="str">
        <x:v>인정가정액 × 비율, 회당 한도, 누적 잔여한도 중 최솟값</x:v>
      </x:c>
      <x:c r="F11" s="2"/>
      <x:c r="G11" s="2"/>
      <x:c r="H11" s="2"/>
      <x:c r="I11" s="2"/>
      <x:c r="J11" s="2"/>
      <x:c r="K11" s="2"/>
    </x:row>
    <x:row r="12" ht="26" customHeight="1">
      <x:c r="A12" s="2"/>
      <x:c r="B12" s="2" t="str">
        <x:v>인정 사업비의 기업부담</x:v>
      </x:c>
      <x:c r="C12" s="6" t="n">
        <x:f>C7-C11</x:f>
        <x:v>42300000</x:v>
      </x:c>
      <x:c r="D12" s="2"/>
      <x:c r="E12" s="2"/>
      <x:c r="F12" s="2"/>
      <x:c r="G12" s="2"/>
      <x:c r="H12" s="2"/>
      <x:c r="I12" s="2"/>
      <x:c r="J12" s="2"/>
      <x:c r="K12" s="2"/>
    </x:row>
    <x:row r="13" ht="26" customHeight="1">
      <x:c r="A13" s="2"/>
      <x:c r="B13" s="2" t="str">
        <x:v>구축 부가세 가정</x:v>
      </x:c>
      <x:c r="C13" s="6" t="n">
        <x:f>'연계형 산출'!G25</x:f>
        <x:v>8460000</x:v>
      </x:c>
      <x:c r="D13" s="2"/>
      <x:c r="E13" s="2"/>
      <x:c r="F13" s="2"/>
      <x:c r="G13" s="2"/>
      <x:c r="H13" s="2"/>
      <x:c r="I13" s="2"/>
      <x:c r="J13" s="2"/>
      <x:c r="K13" s="2"/>
    </x:row>
    <x:row r="14" ht="26" customHeight="1">
      <x:c r="A14" s="2"/>
      <x:c r="B14" s="2" t="str">
        <x:v>구축 기업 준비액</x:v>
      </x:c>
      <x:c r="C14" s="6" t="n">
        <x:f>C12+C8+C13</x:f>
        <x:v>50760000</x:v>
      </x:c>
      <x:c r="D14" s="2"/>
      <x:c r="E14" s="2" t="str">
        <x:v>지원금 차감 후 기업 몫입니다. 선지급 자금 일정은 별도입니다.</x:v>
      </x:c>
      <x:c r="F14" s="2"/>
      <x:c r="G14" s="2"/>
      <x:c r="H14" s="2"/>
      <x:c r="I14" s="2"/>
      <x:c r="J14" s="2"/>
      <x:c r="K14" s="2"/>
    </x:row>
    <x:row r="15" ht="26" customHeight="1">
      <x:c r="A15" s="2"/>
      <x:c r="B15" s="2" t="str">
        <x:v>운영 기간 별도 비용</x:v>
      </x:c>
      <x:c r="C15" s="6" t="n">
        <x:f>C28*C29*(1+C30)</x:f>
        <x:v>6600000.000000001</x:v>
      </x:c>
      <x:c r="D15" s="2"/>
      <x:c r="E15" s="2" t="str">
        <x:v>구축비와 중복되지 않는 사업 종료 후 운영비 가정</x:v>
      </x:c>
      <x:c r="F15" s="2"/>
      <x:c r="G15" s="2"/>
      <x:c r="H15" s="2"/>
      <x:c r="I15" s="2"/>
      <x:c r="J15" s="2"/>
      <x:c r="K15" s="2"/>
    </x:row>
    <x:row r="16" ht="26" customHeight="1">
      <x:c r="A16" s="2"/>
      <x:c r="B16" s="2" t="str">
        <x:v>구축+운영 준비액</x:v>
      </x:c>
      <x:c r="C16" s="6" t="n">
        <x:f>C14+C15</x:f>
        <x:v>57360000</x:v>
      </x:c>
      <x:c r="D16" s="2"/>
      <x:c r="E16" s="2" t="str">
        <x:v>부가세 환급 전 준비액입니다. 환급·현금/현물은 개별 확인합니다.</x:v>
      </x:c>
      <x:c r="F16" s="2"/>
      <x:c r="G16" s="2"/>
      <x:c r="H16" s="2"/>
      <x:c r="I16" s="2"/>
      <x:c r="J16" s="2"/>
      <x:c r="K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26" customHeight="1">
      <x:c r="A20" s="2"/>
      <x:c r="B20" s="5" t="str">
        <x:v>사용 순서</x:v>
      </x:c>
      <x:c r="C20" s="5"/>
      <x:c r="D20" s="2"/>
      <x:c r="E20" s="2"/>
      <x:c r="F20" s="2"/>
      <x:c r="G20" s="2"/>
      <x:c r="H20" s="2"/>
      <x:c r="I20" s="2"/>
      <x:c r="J20" s="2"/>
      <x:c r="K20" s="2"/>
    </x:row>
    <x:row r="21" ht="26" customHeight="1">
      <x:c r="A21" s="2"/>
      <x:c r="B21" s="2" t="str">
        <x:v>1 산출내역 수정</x:v>
      </x:c>
      <x:c r="C21" s="2"/>
      <x:c r="D21" s="2"/>
      <x:c r="E21" s="2" t="str">
        <x:v>대상 공정·기능·수량·투입·단가와 증빙을 수정</x:v>
      </x:c>
      <x:c r="F21" s="2"/>
      <x:c r="G21" s="2"/>
      <x:c r="H21" s="2"/>
      <x:c r="I21" s="2"/>
      <x:c r="J21" s="2"/>
      <x:c r="K21" s="2"/>
    </x:row>
    <x:row r="22" ht="26" customHeight="1">
      <x:c r="A22" s="2"/>
      <x:c r="B22" s="2" t="str">
        <x:v>2 공고 조건 확인</x:v>
      </x:c>
      <x:c r="C22" s="2"/>
      <x:c r="D22" s="2"/>
      <x:c r="E22" s="2" t="str">
        <x:v>비목·인정 여부·지원비율·한도·세금 처리 확인</x:v>
      </x:c>
      <x:c r="F22" s="2"/>
      <x:c r="G22" s="2"/>
      <x:c r="H22" s="2"/>
      <x:c r="I22" s="2"/>
      <x:c r="J22" s="2"/>
      <x:c r="K22" s="2"/>
    </x:row>
    <x:row r="23" ht="26" customHeight="1">
      <x:c r="A23" s="2"/>
      <x:c r="B23" s="2" t="str">
        <x:v>3 결과와 견적 대조</x:v>
      </x:c>
      <x:c r="C23" s="2"/>
      <x:c r="D23" s="2"/>
      <x:c r="E23" s="2" t="str">
        <x:v>가정 계산은 지원 확정 또는 공식 제출액이 아닙니다.</x:v>
      </x:c>
      <x:c r="F23" s="2"/>
      <x:c r="G23" s="2"/>
      <x:c r="H23" s="2"/>
      <x:c r="I23" s="2"/>
      <x:c r="J23" s="2"/>
      <x:c r="K23" s="2"/>
    </x:row>
    <x:row r="24" ht="26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6" customHeight="1">
      <x:c r="A25" s="2"/>
      <x:c r="B25" s="2" t="str">
        <x:v>지원비율</x:v>
      </x:c>
      <x:c r="C25" s="10" t="n">
        <x:v>0.5</x:v>
      </x:c>
      <x:c r="D25" s="2"/>
      <x:c r="E25" s="2" t="str">
        <x:v>계산용 50% 가정. 실제 비율·비목은 개별공고 확인</x:v>
      </x:c>
      <x:c r="F25" s="2"/>
      <x:c r="G25" s="2"/>
      <x:c r="H25" s="2"/>
      <x:c r="I25" s="2"/>
      <x:c r="J25" s="2"/>
      <x:c r="K25" s="2"/>
    </x:row>
    <x:row r="26" ht="26" customHeight="1">
      <x:c r="A26" s="2"/>
      <x:c r="B26" s="2" t="str">
        <x:v>회당 지원한도</x:v>
      </x:c>
      <x:c r="C26" s="9" t="n">
        <x:v>200000000</x:v>
      </x:c>
      <x:c r="D26" s="2"/>
      <x:c r="E26" s="2" t="str">
        <x:v>계산용 한도 가정. 선택 공고의 실제 한도로 변경</x:v>
      </x:c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누적 잔여 지원한도</x:v>
      </x:c>
      <x:c r="C27" s="9" t="n">
        <x:v>200000000</x:v>
      </x:c>
      <x:c r="D27" s="2"/>
      <x:c r="E27" s="2" t="str">
        <x:v>과거 수혜 차감 후 입력. 누적제한 없으면 회당 한도 입력</x:v>
      </x:c>
      <x:c r="F27" s="2"/>
      <x:c r="G27" s="2"/>
      <x:c r="H27" s="2"/>
      <x:c r="I27" s="2"/>
      <x:c r="J27" s="2"/>
      <x:c r="K27" s="2"/>
    </x:row>
    <x:row r="28" ht="26" customHeight="1">
      <x:c r="A28" s="2"/>
      <x:c r="B28" s="2" t="str">
        <x:v>월 운영 공급가액</x:v>
      </x:c>
      <x:c r="C28" s="9" t="n">
        <x:v>500000</x:v>
      </x:c>
      <x:c r="D28" s="2"/>
      <x:c r="E28" s="2" t="str">
        <x:v>설명용 가정. 호스팅·AI 호출·유지보수 견적으로 대체</x:v>
      </x:c>
      <x:c r="F28" s="2"/>
      <x:c r="G28" s="2"/>
      <x:c r="H28" s="2"/>
      <x:c r="I28" s="2"/>
      <x:c r="J28" s="2"/>
      <x:c r="K28" s="2"/>
    </x:row>
    <x:row r="29" ht="26" customHeight="1">
      <x:c r="A29" s="2"/>
      <x:c r="B29" s="2" t="str">
        <x:v>운영 개월 수</x:v>
      </x:c>
      <x:c r="C29" s="9" t="n">
        <x:v>12</x:v>
      </x:c>
      <x:c r="D29" s="2"/>
      <x:c r="E29" s="2" t="str">
        <x:v>사업 종료 후 별도 계획 기간</x:v>
      </x:c>
      <x:c r="F29" s="2"/>
      <x:c r="G29" s="2"/>
      <x:c r="H29" s="2"/>
      <x:c r="I29" s="2"/>
      <x:c r="J29" s="2"/>
      <x:c r="K29" s="2"/>
    </x:row>
    <x:row r="30" ht="26" customHeight="1">
      <x:c r="A30" s="2"/>
      <x:c r="B30" s="2" t="str">
        <x:v>운영 부가세율</x:v>
      </x:c>
      <x:c r="C30" s="10" t="n">
        <x:v>0.1</x:v>
      </x:c>
      <x:c r="D30" s="2"/>
      <x:c r="E30" s="2" t="str">
        <x:v>전액 과세 가정. 거래별 실제 처리 확인</x:v>
      </x:c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 t="str">
        <x:v>공고 원문</x:v>
      </x:c>
      <x:c r="C32" s="2"/>
      <x:c r="D32" s="2"/>
      <x:c r="E32" s="2" t="str">
        <x:v>https://www.mss.go.kr/site/smba/ex/bbs/View.do?bcIdx=1072138&amp;cbIdx=310</x:v>
      </x:c>
      <x:c r="F32" s="2"/>
      <x:c r="G32" s="2"/>
      <x:c r="H32" s="2"/>
      <x:c r="I32" s="2"/>
      <x:c r="J32" s="2"/>
      <x:c r="K32" s="2"/>
    </x:row>
    <x:row r="33" ht="26" customHeight="1">
      <x:c r="A33" s="2"/>
      <x:c r="B33" s="2" t="str">
        <x:v>근거</x:v>
      </x:c>
      <x:c r="C33" s="2"/>
      <x:c r="D33" s="2"/>
      <x:c r="E33" s="2" t="str">
        <x:v>공고는 지원조건 확인용. 단가·수량·50% 비율은 설명용 가정</x:v>
      </x:c>
      <x:c r="F33" s="2"/>
      <x:c r="G33" s="2"/>
      <x:c r="H33" s="2"/>
      <x:c r="I33" s="2"/>
      <x:c r="J33" s="2"/>
      <x:c r="K33" s="2"/>
    </x:row>
    <x:row r="34" ht="26" customHeight="1">
      <x:c r="A34" s="2"/>
      <x:c r="B34" s="2" t="str">
        <x:v>자료 안내</x:v>
      </x:c>
      <x:c r="C34" s="2"/>
      <x:c r="D34" s="2"/>
      <x:c r="E34" s="2" t="str">
        <x:v>https://pience.net/insights/manufacturing-knowledge-field-history-project-example</x:v>
      </x:c>
      <x:c r="F34" s="2"/>
      <x:c r="G34" s="2"/>
      <x:c r="H34" s="2"/>
      <x:c r="I34" s="2"/>
      <x:c r="J34" s="2"/>
      <x:c r="K34" s="2"/>
    </x:row>
    <x:row r="35" ht="26" customHeight="1">
      <x:c r="A35" s="2"/>
      <x:c r="B35" s="2" t="str">
        <x:v>계산 범위</x:v>
      </x:c>
      <x:c r="C35" s="2"/>
      <x:c r="D35" s="2"/>
      <x:c r="E35" s="2" t="str">
        <x:v>보조금 방식의 단순 사전 계산. 현물·별도 지방비·비목별 제한은 미반영</x:v>
      </x:c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</x:sheetData>
  <x:conditionalFormatting sqref="C10:C10">
    <x:cfRule type="containsText" dxfId="1" priority="1" operator="containsText" text="확인"/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526C8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" hidden="0" customWidth="1"/>
    <x:col min="2" max="2" width="26" hidden="0" customWidth="1"/>
    <x:col min="3" max="3" width="10" hidden="0" customWidth="1"/>
    <x:col min="4" max="4" width="10" hidden="0" customWidth="1"/>
    <x:col min="5" max="5" width="16" hidden="0" customWidth="1"/>
    <x:col min="6" max="6" width="12" hidden="0" customWidth="1"/>
    <x:col min="7" max="7" width="17" hidden="0" customWidth="1"/>
    <x:col min="8" max="8" width="15" hidden="0" customWidth="1"/>
    <x:col min="9" max="9" width="13" hidden="0" customWidth="1"/>
    <x:col min="10" max="10" width="18" hidden="0" customWidth="1"/>
    <x:col min="11" max="11" width="43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6" customHeight="1">
      <x:c r="A2" s="2"/>
      <x:c r="B2" s="3" t="str">
        <x:v>B 기존 ERP MES 연계형 산출내역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6" customHeight="1">
      <x:c r="A3" s="2"/>
      <x:c r="B3" s="2" t="str">
        <x:v>가상 단가 및 인정 가정</x:v>
      </x:c>
      <x:c r="C3" s="2"/>
      <x:c r="D3" s="2"/>
      <x:c r="E3" s="2"/>
      <x:c r="F3" s="2"/>
      <x:c r="G3" s="2" t="str">
        <x:v>실제 사업비 인정 여부는 공식 비목·견적으로 확인</x:v>
      </x:c>
      <x:c r="H3" s="2"/>
      <x:c r="I3" s="2"/>
      <x:c r="J3" s="2"/>
      <x:c r="K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6" customHeight="1">
      <x:c r="A6" s="2"/>
      <x:c r="B6" s="11" t="str">
        <x:v>항목</x:v>
      </x:c>
      <x:c r="C6" s="11" t="str">
        <x:v>단위</x:v>
      </x:c>
      <x:c r="D6" s="11" t="str">
        <x:v>수량</x:v>
      </x:c>
      <x:c r="E6" s="11" t="str">
        <x:v>단가(원)</x:v>
      </x:c>
      <x:c r="F6" s="11" t="str">
        <x:v>횟수·기간</x:v>
      </x:c>
      <x:c r="G6" s="11" t="str">
        <x:v>공급가액</x:v>
      </x:c>
      <x:c r="H6" s="11" t="str">
        <x:v>분류</x:v>
      </x:c>
      <x:c r="I6" s="11" t="str">
        <x:v>부가세율</x:v>
      </x:c>
      <x:c r="J6" s="11" t="str">
        <x:v>부가세</x:v>
      </x:c>
      <x:c r="K6" s="11" t="str">
        <x:v>범위·견적 근거</x:v>
      </x:c>
    </x:row>
    <x:row r="7" ht="26" customHeight="1">
      <x:c r="A7" s="2"/>
      <x:c r="B7" s="2" t="str">
        <x:v>업무 진단·범위</x:v>
      </x:c>
      <x:c r="C7" s="2" t="str">
        <x:v>인일</x:v>
      </x:c>
      <x:c r="D7" s="8" t="n">
        <x:v>10</x:v>
      </x:c>
      <x:c r="E7" s="9" t="n">
        <x:v>600000</x:v>
      </x:c>
      <x:c r="F7" s="12" t="n">
        <x:v>1</x:v>
      </x:c>
      <x:c r="G7" s="6" t="n">
        <x:f>IF(OR(COUNT(D7:F7)&lt;3,MIN(D7:F7)&lt;0),NA(),D7*E7*F7)</x:f>
        <x:v>6000000</x:v>
      </x:c>
      <x:c r="H7" s="8" t="str">
        <x:v>인정가정</x:v>
      </x:c>
      <x:c r="I7" s="10" t="n">
        <x:v>0.1</x:v>
      </x:c>
      <x:c r="J7" s="6" t="n">
        <x:f>IF(OR(NOT(ISNUMBER(I7)),I7&lt;0,I7&gt;1),NA(),ROUND(G7*I7,0))</x:f>
        <x:v>600000</x:v>
      </x:c>
      <x:c r="K7" s="8" t="str">
        <x:v>대상 공정·자료·현황 측정</x:v>
      </x:c>
    </x:row>
    <x:row r="8" ht="26" customHeight="1">
      <x:c r="A8" s="2"/>
      <x:c r="B8" s="2" t="str">
        <x:v>문서 목록·권한 정리</x:v>
      </x:c>
      <x:c r="C8" s="2" t="str">
        <x:v>인일</x:v>
      </x:c>
      <x:c r="D8" s="8" t="n">
        <x:v>14</x:v>
      </x:c>
      <x:c r="E8" s="9" t="n">
        <x:v>600000</x:v>
      </x:c>
      <x:c r="F8" s="12" t="n">
        <x:v>1</x:v>
      </x:c>
      <x:c r="G8" s="6" t="n">
        <x:f>IF(OR(COUNT(D8:F8)&lt;3,MIN(D8:F8)&lt;0),NA(),D8*E8*F8)</x:f>
        <x:v>8400000</x:v>
      </x:c>
      <x:c r="H8" s="8" t="str">
        <x:v>인정가정</x:v>
      </x:c>
      <x:c r="I8" s="10" t="n">
        <x:v>0.1</x:v>
      </x:c>
      <x:c r="J8" s="6" t="n">
        <x:f>IF(OR(NOT(ISNUMBER(I8)),I8&lt;0,I8&gt;1),NA(),ROUND(G8*I8,0))</x:f>
        <x:v>840000</x:v>
      </x:c>
      <x:c r="K8" s="8" t="str">
        <x:v>원본·소유자·읽기 권한·보관</x:v>
      </x:c>
    </x:row>
    <x:row r="9" ht="26" customHeight="1">
      <x:c r="A9" s="2"/>
      <x:c r="B9" s="2" t="str">
        <x:v>OCR·내용·버전 정비</x:v>
      </x:c>
      <x:c r="C9" s="2" t="str">
        <x:v>인일</x:v>
      </x:c>
      <x:c r="D9" s="8" t="n">
        <x:v>14</x:v>
      </x:c>
      <x:c r="E9" s="9" t="n">
        <x:v>600000</x:v>
      </x:c>
      <x:c r="F9" s="12" t="n">
        <x:v>1</x:v>
      </x:c>
      <x:c r="G9" s="6" t="n">
        <x:f>IF(OR(COUNT(D9:F9)&lt;3,MIN(D9:F9)&lt;0),NA(),D9*E9*F9)</x:f>
        <x:v>8400000</x:v>
      </x:c>
      <x:c r="H9" s="8" t="str">
        <x:v>인정가정</x:v>
      </x:c>
      <x:c r="I9" s="10" t="n">
        <x:v>0.1</x:v>
      </x:c>
      <x:c r="J9" s="6" t="n">
        <x:f>IF(OR(NOT(ISNUMBER(I9)),I9&lt;0,I9&gt;1),NA(),ROUND(G9*I9,0))</x:f>
        <x:v>840000</x:v>
      </x:c>
      <x:c r="K9" s="8" t="str">
        <x:v>300건 이내·서식/스캔 품질 사전 확인</x:v>
      </x:c>
    </x:row>
    <x:row r="10" ht="26" customHeight="1">
      <x:c r="A10" s="2"/>
      <x:c r="B10" s="2" t="str">
        <x:v>업무 관계·용어 정의</x:v>
      </x:c>
      <x:c r="C10" s="2" t="str">
        <x:v>인일</x:v>
      </x:c>
      <x:c r="D10" s="8" t="n">
        <x:v>16</x:v>
      </x:c>
      <x:c r="E10" s="9" t="n">
        <x:v>600000</x:v>
      </x:c>
      <x:c r="F10" s="12" t="n">
        <x:v>1</x:v>
      </x:c>
      <x:c r="G10" s="6" t="n">
        <x:f>IF(OR(COUNT(D10:F10)&lt;3,MIN(D10:F10)&lt;0),NA(),D10*E10*F10)</x:f>
        <x:v>9600000</x:v>
      </x:c>
      <x:c r="H10" s="8" t="str">
        <x:v>인정가정</x:v>
      </x:c>
      <x:c r="I10" s="10" t="n">
        <x:v>0.1</x:v>
      </x:c>
      <x:c r="J10" s="6" t="n">
        <x:f>IF(OR(NOT(ISNUMBER(I10)),I10&lt;0,I10&gt;1),NA(),ROUND(G10*I10,0))</x:f>
        <x:v>960000</x:v>
      </x:c>
      <x:c r="K10" s="8" t="str">
        <x:v>품목·공정·설비·문서·용어 관계</x:v>
      </x:c>
    </x:row>
    <x:row r="11" ht="26" customHeight="1">
      <x:c r="A11" s="2"/>
      <x:c r="B11" s="2" t="str">
        <x:v>ERP MES 연계</x:v>
      </x:c>
      <x:c r="C11" s="2" t="str">
        <x:v>인일</x:v>
      </x:c>
      <x:c r="D11" s="8" t="n">
        <x:v>16</x:v>
      </x:c>
      <x:c r="E11" s="9" t="n">
        <x:v>600000</x:v>
      </x:c>
      <x:c r="F11" s="12" t="n">
        <x:v>1</x:v>
      </x:c>
      <x:c r="G11" s="6" t="n">
        <x:f>IF(OR(COUNT(D11:F11)&lt;3,MIN(D11:F11)&lt;0),NA(),D11*E11*F11)</x:f>
        <x:v>9600000</x:v>
      </x:c>
      <x:c r="H11" s="8" t="str">
        <x:v>인정가정</x:v>
      </x:c>
      <x:c r="I11" s="10" t="n">
        <x:v>0.1</x:v>
      </x:c>
      <x:c r="J11" s="6" t="n">
        <x:f>IF(OR(NOT(ISNUMBER(I11)),I11&lt;0,I11&gt;1),NA(),ROUND(G11*I11,0))</x:f>
        <x:v>960000</x:v>
      </x:c>
      <x:c r="K11" s="8" t="str">
        <x:v>합의 API 2개·기존 공급사 협의</x:v>
      </x:c>
    </x:row>
    <x:row r="12" ht="26" customHeight="1">
      <x:c r="A12" s="2"/>
      <x:c r="B12" s="2" t="str">
        <x:v>AI 답변·확인 지원</x:v>
      </x:c>
      <x:c r="C12" s="2" t="str">
        <x:v>인일</x:v>
      </x:c>
      <x:c r="D12" s="8" t="n">
        <x:v>14</x:v>
      </x:c>
      <x:c r="E12" s="9" t="n">
        <x:v>700000</x:v>
      </x:c>
      <x:c r="F12" s="12" t="n">
        <x:v>1</x:v>
      </x:c>
      <x:c r="G12" s="6" t="n">
        <x:f>IF(OR(COUNT(D12:F12)&lt;3,MIN(D12:F12)&lt;0),NA(),D12*E12*F12)</x:f>
        <x:v>9800000</x:v>
      </x:c>
      <x:c r="H12" s="8" t="str">
        <x:v>인정가정</x:v>
      </x:c>
      <x:c r="I12" s="10" t="n">
        <x:v>0.1</x:v>
      </x:c>
      <x:c r="J12" s="6" t="n">
        <x:f>IF(OR(NOT(ISNUMBER(I12)),I12&lt;0,I12&gt;1),NA(),ROUND(G12*I12,0))</x:f>
        <x:v>980000</x:v>
      </x:c>
      <x:c r="K12" s="8" t="str">
        <x:v>근거·미확인·응답 보류·사람 연결</x:v>
      </x:c>
    </x:row>
    <x:row r="13" ht="26" customHeight="1">
      <x:c r="A13" s="2"/>
      <x:c r="B13" s="2" t="str">
        <x:v>현장 질문·조치 화면</x:v>
      </x:c>
      <x:c r="C13" s="2" t="str">
        <x:v>인일</x:v>
      </x:c>
      <x:c r="D13" s="8" t="n">
        <x:v>12</x:v>
      </x:c>
      <x:c r="E13" s="9" t="n">
        <x:v>600000</x:v>
      </x:c>
      <x:c r="F13" s="12" t="n">
        <x:v>1</x:v>
      </x:c>
      <x:c r="G13" s="6" t="n">
        <x:f>IF(OR(COUNT(D13:F13)&lt;3,MIN(D13:F13)&lt;0),NA(),D13*E13*F13)</x:f>
        <x:v>7200000</x:v>
      </x:c>
      <x:c r="H13" s="8" t="str">
        <x:v>인정가정</x:v>
      </x:c>
      <x:c r="I13" s="10" t="n">
        <x:v>0.1</x:v>
      </x:c>
      <x:c r="J13" s="6" t="n">
        <x:f>IF(OR(NOT(ISNUMBER(I13)),I13&lt;0,I13&gt;1),NA(),ROUND(G13*I13,0))</x:f>
        <x:v>720000</x:v>
      </x:c>
      <x:c r="K13" s="8" t="str">
        <x:v>작업/LOT 맥락·기존 PDA·TV</x:v>
      </x:c>
    </x:row>
    <x:row r="14" ht="26" customHeight="1">
      <x:c r="A14" s="2"/>
      <x:c r="B14" s="2" t="str">
        <x:v>승인·결과 확인</x:v>
      </x:c>
      <x:c r="C14" s="2" t="str">
        <x:v>인일</x:v>
      </x:c>
      <x:c r="D14" s="8" t="n">
        <x:v>12</x:v>
      </x:c>
      <x:c r="E14" s="9" t="n">
        <x:v>600000</x:v>
      </x:c>
      <x:c r="F14" s="12" t="n">
        <x:v>1</x:v>
      </x:c>
      <x:c r="G14" s="6" t="n">
        <x:f>IF(OR(COUNT(D14:F14)&lt;3,MIN(D14:F14)&lt;0),NA(),D14*E14*F14)</x:f>
        <x:v>7200000</x:v>
      </x:c>
      <x:c r="H14" s="8" t="str">
        <x:v>인정가정</x:v>
      </x:c>
      <x:c r="I14" s="10" t="n">
        <x:v>0.1</x:v>
      </x:c>
      <x:c r="J14" s="6" t="n">
        <x:f>IF(OR(NOT(ISNUMBER(I14)),I14&lt;0,I14&gt;1),NA(),ROUND(G14*I14,0))</x:f>
        <x:v>720000</x:v>
      </x:c>
      <x:c r="K14" s="8" t="str">
        <x:v>담당 승인·허용된 조치 기록</x:v>
      </x:c>
    </x:row>
    <x:row r="15" ht="26" customHeight="1">
      <x:c r="A15" s="2"/>
      <x:c r="B15" s="2" t="str">
        <x:v>현장 태블릿</x:v>
      </x:c>
      <x:c r="C15" s="2" t="str">
        <x:v>대</x:v>
      </x:c>
      <x:c r="D15" s="8" t="n">
        <x:v>2</x:v>
      </x:c>
      <x:c r="E15" s="9" t="n">
        <x:v>800000</x:v>
      </x:c>
      <x:c r="F15" s="12" t="n">
        <x:v>1</x:v>
      </x:c>
      <x:c r="G15" s="6" t="n">
        <x:f>IF(OR(COUNT(D15:F15)&lt;3,MIN(D15:F15)&lt;0),NA(),D15*E15*F15)</x:f>
        <x:v>1600000</x:v>
      </x:c>
      <x:c r="H15" s="8" t="str">
        <x:v>인정가정</x:v>
      </x:c>
      <x:c r="I15" s="10" t="n">
        <x:v>0.1</x:v>
      </x:c>
      <x:c r="J15" s="6" t="n">
        <x:f>IF(OR(NOT(ISNUMBER(I15)),I15&lt;0,I15&gt;1),NA(),ROUND(G15*I15,0))</x:f>
        <x:v>160000</x:v>
      </x:c>
      <x:c r="K15" s="8" t="str">
        <x:v>2대·통신 환경 별도 확인</x:v>
      </x:c>
    </x:row>
    <x:row r="16" ht="26" customHeight="1">
      <x:c r="A16" s="2"/>
      <x:c r="B16" s="2" t="str">
        <x:v>통합·권한·오류 시험</x:v>
      </x:c>
      <x:c r="C16" s="2" t="str">
        <x:v>인일</x:v>
      </x:c>
      <x:c r="D16" s="8" t="n">
        <x:v>14</x:v>
      </x:c>
      <x:c r="E16" s="9" t="n">
        <x:v>600000</x:v>
      </x:c>
      <x:c r="F16" s="12" t="n">
        <x:v>1</x:v>
      </x:c>
      <x:c r="G16" s="6" t="n">
        <x:f>IF(OR(COUNT(D16:F16)&lt;3,MIN(D16:F16)&lt;0),NA(),D16*E16*F16)</x:f>
        <x:v>8400000</x:v>
      </x:c>
      <x:c r="H16" s="8" t="str">
        <x:v>인정가정</x:v>
      </x:c>
      <x:c r="I16" s="10" t="n">
        <x:v>0.1</x:v>
      </x:c>
      <x:c r="J16" s="6" t="n">
        <x:f>IF(OR(NOT(ISNUMBER(I16)),I16&lt;0,I16&gt;1),NA(),ROUND(G16*I16,0))</x:f>
        <x:v>840000</x:v>
      </x:c>
      <x:c r="K16" s="8" t="str">
        <x:v>구버전·권한 밖·근거 없음 시험</x:v>
      </x:c>
    </x:row>
    <x:row r="17" ht="26" customHeight="1">
      <x:c r="A17" s="2"/>
      <x:c r="B17" s="2" t="str">
        <x:v>시범·운영 전환</x:v>
      </x:c>
      <x:c r="C17" s="2" t="str">
        <x:v>인일</x:v>
      </x:c>
      <x:c r="D17" s="8" t="n">
        <x:v>8</x:v>
      </x:c>
      <x:c r="E17" s="9" t="n">
        <x:v>600000</x:v>
      </x:c>
      <x:c r="F17" s="12" t="n">
        <x:v>1</x:v>
      </x:c>
      <x:c r="G17" s="6" t="n">
        <x:f>IF(OR(COUNT(D17:F17)&lt;3,MIN(D17:F17)&lt;0),NA(),D17*E17*F17)</x:f>
        <x:v>4800000</x:v>
      </x:c>
      <x:c r="H17" s="8" t="str">
        <x:v>인정가정</x:v>
      </x:c>
      <x:c r="I17" s="10" t="n">
        <x:v>0.1</x:v>
      </x:c>
      <x:c r="J17" s="6" t="n">
        <x:f>IF(OR(NOT(ISNUMBER(I17)),I17&lt;0,I17&gt;1),NA(),ROUND(G17*I17,0))</x:f>
        <x:v>480000</x:v>
      </x:c>
      <x:c r="K17" s="8" t="str">
        <x:v>시범 공정·회수·운영 인수</x:v>
      </x:c>
    </x:row>
    <x:row r="18" ht="26" customHeight="1">
      <x:c r="A18" s="2"/>
      <x:c r="B18" s="2" t="str">
        <x:v>교육·운영 정착</x:v>
      </x:c>
      <x:c r="C18" s="2" t="str">
        <x:v>인일</x:v>
      </x:c>
      <x:c r="D18" s="8" t="n">
        <x:v>6</x:v>
      </x:c>
      <x:c r="E18" s="9" t="n">
        <x:v>600000</x:v>
      </x:c>
      <x:c r="F18" s="12" t="n">
        <x:v>1</x:v>
      </x:c>
      <x:c r="G18" s="6" t="n">
        <x:f>IF(OR(COUNT(D18:F18)&lt;3,MIN(D18:F18)&lt;0),NA(),D18*E18*F18)</x:f>
        <x:v>3600000</x:v>
      </x:c>
      <x:c r="H18" s="8" t="str">
        <x:v>인정가정</x:v>
      </x:c>
      <x:c r="I18" s="10" t="n">
        <x:v>0.1</x:v>
      </x:c>
      <x:c r="J18" s="6" t="n">
        <x:f>IF(OR(NOT(ISNUMBER(I18)),I18&lt;0,I18&gt;1),NA(),ROUND(G18*I18,0))</x:f>
        <x:v>360000</x:v>
      </x:c>
      <x:c r="K18" s="8" t="str">
        <x:v>기준 소유자·현장·관리자</x:v>
      </x:c>
    </x:row>
    <x:row r="19" ht="26" customHeight="1">
      <x:c r="A19" s="2"/>
      <x:c r="B19" s="2"/>
      <x:c r="C19" s="2"/>
      <x:c r="D19" s="2"/>
      <x:c r="E19" s="6"/>
      <x:c r="F19" s="6"/>
      <x:c r="G19" s="6"/>
      <x:c r="H19" s="2"/>
      <x:c r="I19" s="2"/>
      <x:c r="J19" s="2"/>
      <x:c r="K19" s="2"/>
    </x:row>
    <x:row r="20" ht="26" customHeight="1">
      <x:c r="A20" s="2"/>
      <x:c r="B20" s="2"/>
      <x:c r="C20" s="2"/>
      <x:c r="D20" s="2"/>
      <x:c r="E20" s="6"/>
      <x:c r="F20" s="6"/>
      <x:c r="G20" s="6"/>
      <x:c r="H20" s="2"/>
      <x:c r="I20" s="2"/>
      <x:c r="J20" s="2"/>
      <x:c r="K20" s="2"/>
    </x:row>
    <x:row r="21" ht="26" customHeight="1">
      <x:c r="A21" s="2"/>
      <x:c r="B21" s="5" t="str">
        <x:v>총 공급가액</x:v>
      </x:c>
      <x:c r="C21" s="5"/>
      <x:c r="D21" s="5"/>
      <x:c r="E21" s="14"/>
      <x:c r="F21" s="14"/>
      <x:c r="G21" s="14" t="n">
        <x:f>SUM(G7:G18)</x:f>
        <x:v>84600000</x:v>
      </x:c>
      <x:c r="H21" s="2"/>
      <x:c r="I21" s="2"/>
      <x:c r="J21" s="2"/>
      <x:c r="K21" s="2"/>
    </x:row>
    <x:row r="22" ht="26" customHeight="1">
      <x:c r="A22" s="2"/>
      <x:c r="B22" s="2" t="str">
        <x:v>인정가정 사업비</x:v>
      </x:c>
      <x:c r="C22" s="2"/>
      <x:c r="D22" s="2"/>
      <x:c r="E22" s="6"/>
      <x:c r="F22" s="6"/>
      <x:c r="G22" s="6" t="n">
        <x:f>SUMIFS(G7:G18,H7:H18,"인정가정")</x:f>
        <x:v>84600000</x:v>
      </x:c>
      <x:c r="H22" s="2"/>
      <x:c r="I22" s="2"/>
      <x:c r="J22" s="2"/>
      <x:c r="K22" s="2"/>
    </x:row>
    <x:row r="23" ht="26" customHeight="1">
      <x:c r="A23" s="2"/>
      <x:c r="B23" s="2" t="str">
        <x:v>제외가정 비용</x:v>
      </x:c>
      <x:c r="C23" s="2"/>
      <x:c r="D23" s="2"/>
      <x:c r="E23" s="6"/>
      <x:c r="F23" s="6"/>
      <x:c r="G23" s="6" t="n">
        <x:f>SUMIFS(G7:G18,H7:H18,"제외가정")</x:f>
        <x:v>0</x:v>
      </x:c>
      <x:c r="H23" s="2"/>
      <x:c r="I23" s="2"/>
      <x:c r="J23" s="2"/>
      <x:c r="K23" s="2"/>
    </x:row>
    <x:row r="24" ht="26" customHeight="1">
      <x:c r="A24" s="2"/>
      <x:c r="B24" s="2" t="str">
        <x:v>미확인 비용</x:v>
      </x:c>
      <x:c r="C24" s="2"/>
      <x:c r="D24" s="2"/>
      <x:c r="E24" s="6"/>
      <x:c r="F24" s="6"/>
      <x:c r="G24" s="6" t="n">
        <x:f>SUMIFS(G7:G18,H7:H18,"미확인")</x:f>
        <x:v>0</x:v>
      </x:c>
      <x:c r="H24" s="2"/>
      <x:c r="I24" s="2"/>
      <x:c r="J24" s="2"/>
      <x:c r="K24" s="2"/>
    </x:row>
    <x:row r="25" ht="26" customHeight="1">
      <x:c r="A25" s="2"/>
      <x:c r="B25" s="2" t="str">
        <x:v>부가세 합계</x:v>
      </x:c>
      <x:c r="C25" s="2"/>
      <x:c r="D25" s="2"/>
      <x:c r="E25" s="6"/>
      <x:c r="F25" s="6"/>
      <x:c r="G25" s="6" t="n">
        <x:f>SUM(J7:J18)</x:f>
        <x:v>8460000</x:v>
      </x:c>
      <x:c r="H25" s="2"/>
      <x:c r="I25" s="2"/>
      <x:c r="J25" s="2"/>
      <x:c r="K25" s="2"/>
    </x:row>
    <x:row r="26" ht="26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6" customHeight="1">
      <x:c r="A27" s="2"/>
      <x:c r="B27" s="2" t="str">
        <x:v>인일 = 1명 × 1일</x:v>
      </x:c>
      <x:c r="C27" s="2"/>
      <x:c r="D27" s="2"/>
      <x:c r="E27" s="2"/>
      <x:c r="F27" s="2"/>
      <x:c r="G27" s="2" t="str">
        <x:v>소프트웨어는 공고의 산정 방식과 상세 견적 근거로 대체</x:v>
      </x:c>
      <x:c r="H27" s="2"/>
      <x:c r="I27" s="2"/>
      <x:c r="J27" s="2"/>
      <x:c r="K27" s="2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6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6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6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  <x:row r="40" ht="26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</x:row>
    <x:row r="41" ht="26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</x:row>
    <x:row r="42" ht="26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</x:row>
    <x:row r="43" ht="26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6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6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6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  <x:row r="47" ht="26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</x:row>
    <x:row r="48" ht="26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</x:row>
    <x:row r="49" ht="26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</x:row>
    <x:row r="50" ht="26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</x:row>
    <x:row r="51" ht="26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</x:row>
    <x:row r="52" ht="26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6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6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6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</x:sheetData>
  <x:dataValidations count="1">
    <x:dataValidation type="list" sqref="H7:H18">
      <x:formula1>"인정가정,제외가정,미확인"</x:formula1>
    </x:dataValidation>
  </x:dataValidations>
  <x:pageMargins left="0.7" right="0.7" top="0.75" bottom="0.75" header="0.3" footer="0.3"/>
</x:worksheet>
</file>